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bonFree\Dropbox\JUDY DOCUMENTS\JYQ Bakery\"/>
    </mc:Choice>
  </mc:AlternateContent>
  <xr:revisionPtr revIDLastSave="0" documentId="13_ncr:1_{8D81D6E0-FBFA-48D0-B87C-C985EB4301E1}" xr6:coauthVersionLast="37" xr6:coauthVersionMax="37" xr10:uidLastSave="{00000000-0000-0000-0000-000000000000}"/>
  <bookViews>
    <workbookView xWindow="0" yWindow="0" windowWidth="28800" windowHeight="12165" xr2:uid="{7C4B3387-60BF-4736-8D11-85EC14A65F2D}"/>
  </bookViews>
  <sheets>
    <sheet name="English Order" sheetId="1" r:id="rId1"/>
  </sheets>
  <definedNames>
    <definedName name="_xlnm.Print_Area" localSheetId="0">'English Order'!$A$1:$G$46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9" i="1" l="1"/>
  <c r="G42" i="1" l="1"/>
  <c r="G41" i="1"/>
  <c r="G40" i="1"/>
  <c r="G38" i="1"/>
  <c r="G37" i="1"/>
  <c r="G31" i="1"/>
  <c r="G30" i="1"/>
  <c r="G29" i="1"/>
  <c r="G28" i="1"/>
  <c r="G33" i="1" s="1"/>
  <c r="G27" i="1"/>
  <c r="G26" i="1"/>
  <c r="G20" i="1"/>
  <c r="G18" i="1"/>
  <c r="F17" i="1"/>
  <c r="E17" i="1"/>
  <c r="D17" i="1"/>
  <c r="G13" i="1"/>
  <c r="G11" i="1"/>
  <c r="G46" i="1" s="1"/>
  <c r="F10" i="1"/>
  <c r="E10" i="1"/>
  <c r="D10" i="1"/>
  <c r="C7" i="1"/>
  <c r="G44" i="1" l="1"/>
</calcChain>
</file>

<file path=xl/sharedStrings.xml><?xml version="1.0" encoding="utf-8"?>
<sst xmlns="http://schemas.openxmlformats.org/spreadsheetml/2006/main" count="117" uniqueCount="82">
  <si>
    <t>Order #</t>
  </si>
  <si>
    <t>Customer Contact Info</t>
  </si>
  <si>
    <t>Customer Name</t>
  </si>
  <si>
    <t>Phone #</t>
  </si>
  <si>
    <t>Email</t>
  </si>
  <si>
    <t>Pick Up Date</t>
  </si>
  <si>
    <t>Pick Up Location</t>
  </si>
  <si>
    <t>Pick Up Time</t>
  </si>
  <si>
    <t>Product Name</t>
  </si>
  <si>
    <t>Order Amount</t>
  </si>
  <si>
    <t>Flavour Choice 1</t>
  </si>
  <si>
    <t>Price</t>
  </si>
  <si>
    <r>
      <t xml:space="preserve">Sweetheart Croissants 
</t>
    </r>
    <r>
      <rPr>
        <sz val="11"/>
        <color theme="1"/>
        <rFont val="Abadi"/>
        <family val="2"/>
      </rPr>
      <t>(4 regular or 10 mini per box)</t>
    </r>
  </si>
  <si>
    <t>Discount (%)</t>
  </si>
  <si>
    <t>Collect</t>
  </si>
  <si>
    <t>October Flavour of the Month</t>
  </si>
  <si>
    <t>Ferrero Rocher</t>
  </si>
  <si>
    <t>Upcoming November Flavour</t>
  </si>
  <si>
    <t>Taro</t>
  </si>
  <si>
    <r>
      <t xml:space="preserve">Molten Cheese Tarts </t>
    </r>
    <r>
      <rPr>
        <sz val="11"/>
        <color theme="1"/>
        <rFont val="Abadi"/>
        <family val="2"/>
      </rPr>
      <t>(6 per box)</t>
    </r>
  </si>
  <si>
    <t>Puff Daddy</t>
  </si>
  <si>
    <t>Cake Customization</t>
  </si>
  <si>
    <t>Style</t>
  </si>
  <si>
    <t>Flavour</t>
  </si>
  <si>
    <t>Add On</t>
  </si>
  <si>
    <t>Signature Cake</t>
  </si>
  <si>
    <t>Millicrepe</t>
  </si>
  <si>
    <t>Round Cake Cake (5")</t>
  </si>
  <si>
    <t>Round Cake Cake (8")</t>
  </si>
  <si>
    <t>Cup Cakes (1 dozen)</t>
  </si>
  <si>
    <t>Cupcakes (1 dozen)</t>
  </si>
  <si>
    <t>Roll Up Cake</t>
  </si>
  <si>
    <t>Total Order Cost</t>
  </si>
  <si>
    <t xml:space="preserve">Ordering more than $200 worth of baked goods, please contact jyqbakes@gmail.com directly for discounted pricing. </t>
  </si>
  <si>
    <r>
      <t xml:space="preserve">Please email your order to </t>
    </r>
    <r>
      <rPr>
        <b/>
        <sz val="11"/>
        <color theme="1"/>
        <rFont val="Calibri"/>
        <family val="2"/>
        <scheme val="minor"/>
      </rPr>
      <t>jyqbakes@gmail.com</t>
    </r>
  </si>
  <si>
    <t>Order is not confirmed until an Order Confirmation is provided by baker.</t>
  </si>
  <si>
    <t>Chocolate (milk)</t>
  </si>
  <si>
    <t>Original</t>
  </si>
  <si>
    <t>Matcha</t>
  </si>
  <si>
    <t>Black Sesame</t>
  </si>
  <si>
    <t>Red Bean</t>
  </si>
  <si>
    <t>Flavour of the Month</t>
  </si>
  <si>
    <t>Coconut</t>
  </si>
  <si>
    <t>Oreo</t>
  </si>
  <si>
    <t>Custom Cake Add On</t>
  </si>
  <si>
    <t>Pineapple</t>
  </si>
  <si>
    <t>MilliCrepe and Roll Add</t>
  </si>
  <si>
    <t>Round Cake Add On</t>
  </si>
  <si>
    <t>Not Offered</t>
  </si>
  <si>
    <t>Diamond Heart</t>
  </si>
  <si>
    <t>Appleton Rum Tiramisu</t>
  </si>
  <si>
    <t>Less Sweet</t>
  </si>
  <si>
    <t>Lovie</t>
  </si>
  <si>
    <t>Bohemian Lover</t>
  </si>
  <si>
    <t>Celebration Package</t>
  </si>
  <si>
    <t>Blueberry</t>
  </si>
  <si>
    <t>Waves</t>
  </si>
  <si>
    <t>Chunky Monkey</t>
  </si>
  <si>
    <t>Add 1 Shot of Liquor</t>
  </si>
  <si>
    <t>Chocolate</t>
  </si>
  <si>
    <t>Lactose Free</t>
  </si>
  <si>
    <t>Cloud</t>
  </si>
  <si>
    <t>Fairyland</t>
  </si>
  <si>
    <t>Hong Kong (Coffee &amp; Tea)</t>
  </si>
  <si>
    <t>Ombre</t>
  </si>
  <si>
    <t>Molten Heart</t>
  </si>
  <si>
    <t>Mini Hearts (8/box)</t>
  </si>
  <si>
    <t>Harvest</t>
  </si>
  <si>
    <t>Artistic Decoration</t>
  </si>
  <si>
    <t>Farm House (8/box)</t>
  </si>
  <si>
    <t>Hong Kong</t>
  </si>
  <si>
    <t>Strawberry</t>
  </si>
  <si>
    <t>Peach (6/box)</t>
  </si>
  <si>
    <t>Matcha Zen</t>
  </si>
  <si>
    <t>Dumplings (6/box)</t>
  </si>
  <si>
    <t>Pumpkin Rum</t>
  </si>
  <si>
    <t>Durian</t>
  </si>
  <si>
    <t>Mini Assortment (9/box)</t>
  </si>
  <si>
    <t>Seduction</t>
  </si>
  <si>
    <t>Baker's Mystery</t>
  </si>
  <si>
    <t>St. Clair Station</t>
  </si>
  <si>
    <t>Finch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</si>
</sst>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409]h:mm:ss\ AM/P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ahnschrift Light"/>
      <family val="2"/>
    </font>
    <font>
      <sz val="11"/>
      <color theme="1"/>
      <name val="Bahnschrift Light"/>
      <family val="2"/>
    </font>
    <font>
      <u/>
      <sz val="11"/>
      <color theme="10"/>
      <name val="Calibri"/>
      <family val="2"/>
      <scheme val="minor"/>
    </font>
    <font>
      <sz val="11"/>
      <color theme="1"/>
      <name val="Algerian"/>
      <family val="5"/>
    </font>
    <font>
      <sz val="11"/>
      <color theme="1"/>
      <name val="Abadi"/>
      <family val="2"/>
    </font>
    <font>
      <sz val="11"/>
      <color theme="1"/>
      <name val="Bauhaus 93"/>
      <family val="5"/>
    </font>
    <font>
      <b/>
      <sz val="11"/>
      <color theme="1"/>
      <name val="Algerian"/>
      <family val="5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66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0" fontId="4" fillId="3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right"/>
    </xf>
    <xf numFmtId="14" fontId="0" fillId="0" borderId="2" xfId="0" applyNumberFormat="1" applyBorder="1" applyAlignment="1">
      <alignment horizontal="center"/>
    </xf>
    <xf numFmtId="0" fontId="4" fillId="3" borderId="3" xfId="0" applyFont="1" applyFill="1" applyBorder="1" applyAlignment="1" applyProtection="1">
      <alignment horizontal="right"/>
    </xf>
    <xf numFmtId="164" fontId="0" fillId="0" borderId="3" xfId="0" applyNumberFormat="1" applyBorder="1" applyAlignment="1">
      <alignment horizontal="center"/>
    </xf>
    <xf numFmtId="0" fontId="0" fillId="0" borderId="0" xfId="0" applyProtection="1"/>
    <xf numFmtId="0" fontId="2" fillId="4" borderId="4" xfId="0" applyFont="1" applyFill="1" applyBorder="1" applyProtection="1"/>
    <xf numFmtId="0" fontId="2" fillId="4" borderId="5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6" fillId="0" borderId="7" xfId="0" applyFont="1" applyBorder="1" applyAlignment="1" applyProtection="1">
      <alignment wrapText="1"/>
    </xf>
    <xf numFmtId="0" fontId="0" fillId="0" borderId="0" xfId="0" applyBorder="1" applyAlignment="1">
      <alignment horizontal="center"/>
    </xf>
    <xf numFmtId="44" fontId="0" fillId="0" borderId="8" xfId="1" applyFont="1" applyBorder="1" applyAlignment="1" applyProtection="1">
      <alignment horizontal="center"/>
    </xf>
    <xf numFmtId="0" fontId="6" fillId="0" borderId="7" xfId="0" applyFont="1" applyBorder="1" applyProtection="1"/>
    <xf numFmtId="0" fontId="0" fillId="0" borderId="0" xfId="0" applyBorder="1" applyAlignment="1">
      <alignment horizontal="right"/>
    </xf>
    <xf numFmtId="44" fontId="0" fillId="0" borderId="8" xfId="1" applyFont="1" applyBorder="1" applyAlignment="1" applyProtection="1">
      <alignment horizontal="right"/>
    </xf>
    <xf numFmtId="44" fontId="2" fillId="0" borderId="9" xfId="1" applyFont="1" applyBorder="1" applyAlignment="1" applyProtection="1">
      <alignment horizontal="center"/>
    </xf>
    <xf numFmtId="0" fontId="2" fillId="4" borderId="7" xfId="0" applyFont="1" applyFill="1" applyBorder="1" applyAlignment="1" applyProtection="1">
      <alignment vertical="top"/>
    </xf>
    <xf numFmtId="0" fontId="8" fillId="0" borderId="0" xfId="0" applyFont="1" applyBorder="1" applyAlignment="1" applyProtection="1">
      <alignment vertical="top"/>
    </xf>
    <xf numFmtId="0" fontId="0" fillId="0" borderId="0" xfId="0" applyBorder="1" applyAlignment="1">
      <alignment vertical="center"/>
    </xf>
    <xf numFmtId="0" fontId="0" fillId="0" borderId="8" xfId="0" applyBorder="1"/>
    <xf numFmtId="0" fontId="2" fillId="4" borderId="10" xfId="0" applyFont="1" applyFill="1" applyBorder="1" applyAlignment="1" applyProtection="1">
      <alignment horizontal="left" vertical="top" indent="3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/>
    <xf numFmtId="44" fontId="0" fillId="0" borderId="0" xfId="1" applyFont="1" applyAlignment="1">
      <alignment horizontal="center"/>
    </xf>
    <xf numFmtId="0" fontId="2" fillId="5" borderId="4" xfId="0" applyFont="1" applyFill="1" applyBorder="1" applyProtection="1"/>
    <xf numFmtId="0" fontId="2" fillId="5" borderId="5" xfId="0" applyFont="1" applyFill="1" applyBorder="1" applyAlignment="1" applyProtection="1">
      <alignment horizontal="center"/>
    </xf>
    <xf numFmtId="0" fontId="2" fillId="5" borderId="6" xfId="0" applyFont="1" applyFill="1" applyBorder="1" applyAlignment="1" applyProtection="1">
      <alignment horizontal="center"/>
    </xf>
    <xf numFmtId="0" fontId="8" fillId="0" borderId="7" xfId="0" applyFont="1" applyBorder="1" applyProtection="1"/>
    <xf numFmtId="0" fontId="2" fillId="5" borderId="7" xfId="0" applyFont="1" applyFill="1" applyBorder="1" applyAlignment="1" applyProtection="1">
      <alignment vertical="top"/>
    </xf>
    <xf numFmtId="0" fontId="2" fillId="5" borderId="10" xfId="0" applyFont="1" applyFill="1" applyBorder="1" applyAlignment="1" applyProtection="1">
      <alignment horizontal="left" vertical="top" indent="3"/>
    </xf>
    <xf numFmtId="0" fontId="8" fillId="0" borderId="11" xfId="0" applyFont="1" applyBorder="1" applyAlignment="1" applyProtection="1">
      <alignment horizontal="center" vertical="top"/>
    </xf>
    <xf numFmtId="0" fontId="6" fillId="6" borderId="7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8" xfId="1" applyFont="1" applyBorder="1"/>
    <xf numFmtId="0" fontId="0" fillId="7" borderId="7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44" fontId="0" fillId="7" borderId="8" xfId="1" applyFont="1" applyFill="1" applyBorder="1"/>
    <xf numFmtId="0" fontId="0" fillId="7" borderId="0" xfId="0" applyFill="1" applyAlignment="1">
      <alignment horizontal="center"/>
    </xf>
    <xf numFmtId="0" fontId="0" fillId="7" borderId="0" xfId="0" applyFill="1"/>
    <xf numFmtId="0" fontId="6" fillId="6" borderId="0" xfId="0" applyFont="1" applyFill="1" applyBorder="1" applyAlignment="1">
      <alignment horizontal="right"/>
    </xf>
    <xf numFmtId="44" fontId="6" fillId="6" borderId="8" xfId="1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right"/>
    </xf>
    <xf numFmtId="44" fontId="0" fillId="6" borderId="12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44" fontId="0" fillId="0" borderId="0" xfId="1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44" fontId="0" fillId="9" borderId="8" xfId="1" applyFont="1" applyFill="1" applyBorder="1"/>
    <xf numFmtId="0" fontId="0" fillId="0" borderId="0" xfId="0" applyFill="1" applyBorder="1" applyAlignment="1">
      <alignment horizontal="center"/>
    </xf>
    <xf numFmtId="44" fontId="0" fillId="0" borderId="8" xfId="1" applyFont="1" applyFill="1" applyBorder="1"/>
    <xf numFmtId="0" fontId="6" fillId="8" borderId="0" xfId="0" applyFont="1" applyFill="1" applyBorder="1" applyAlignment="1">
      <alignment horizontal="right"/>
    </xf>
    <xf numFmtId="44" fontId="6" fillId="8" borderId="8" xfId="1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right"/>
    </xf>
    <xf numFmtId="44" fontId="0" fillId="8" borderId="12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Alignment="1" applyProtection="1">
      <alignment wrapText="1"/>
    </xf>
    <xf numFmtId="44" fontId="10" fillId="0" borderId="0" xfId="0" applyNumberFormat="1" applyFont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10" fillId="0" borderId="0" xfId="0" applyFont="1" applyBorder="1" applyAlignment="1" applyProtection="1">
      <alignment horizontal="right" wrapText="1"/>
    </xf>
    <xf numFmtId="0" fontId="0" fillId="0" borderId="0" xfId="0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9" fillId="8" borderId="4" xfId="0" applyFont="1" applyFill="1" applyBorder="1" applyAlignment="1">
      <alignment horizontal="center"/>
    </xf>
    <xf numFmtId="0" fontId="9" fillId="8" borderId="5" xfId="0" applyFont="1" applyFill="1" applyBorder="1" applyAlignment="1">
      <alignment horizontal="center"/>
    </xf>
    <xf numFmtId="0" fontId="9" fillId="8" borderId="6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11" xfId="0" applyFont="1" applyBorder="1" applyAlignment="1" applyProtection="1">
      <alignment horizontal="center" vertical="top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" xfId="2" applyBorder="1" applyAlignment="1">
      <alignment horizontal="left"/>
    </xf>
    <xf numFmtId="0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3872B-3EDD-4E52-AAD8-377A23F31EBF}">
  <sheetPr>
    <pageSetUpPr fitToPage="1"/>
  </sheetPr>
  <dimension ref="A1:H83"/>
  <sheetViews>
    <sheetView tabSelected="1" view="pageBreakPreview" topLeftCell="A2" zoomScale="120" zoomScaleNormal="100" zoomScaleSheetLayoutView="120" workbookViewId="0">
      <selection activeCell="B3" sqref="B3:G3"/>
    </sheetView>
  </sheetViews>
  <sheetFormatPr defaultRowHeight="15" x14ac:dyDescent="0.25"/>
  <cols>
    <col min="1" max="1" width="31.85546875" customWidth="1"/>
    <col min="2" max="2" width="14.42578125" style="1" customWidth="1"/>
    <col min="3" max="6" width="15.7109375" style="1" customWidth="1"/>
    <col min="7" max="7" width="15.7109375" customWidth="1"/>
    <col min="8" max="8" width="11.42578125" style="1" customWidth="1"/>
    <col min="9" max="9" width="15.7109375" customWidth="1"/>
  </cols>
  <sheetData>
    <row r="1" spans="1:7" hidden="1" x14ac:dyDescent="0.25">
      <c r="A1" t="s">
        <v>0</v>
      </c>
    </row>
    <row r="2" spans="1:7" x14ac:dyDescent="0.25">
      <c r="A2" s="87" t="s">
        <v>1</v>
      </c>
      <c r="B2" s="87"/>
      <c r="C2" s="87"/>
      <c r="D2" s="87"/>
      <c r="E2" s="87"/>
      <c r="F2" s="87"/>
      <c r="G2" s="87"/>
    </row>
    <row r="3" spans="1:7" x14ac:dyDescent="0.25">
      <c r="A3" s="2" t="s">
        <v>2</v>
      </c>
      <c r="B3" s="88"/>
      <c r="C3" s="88"/>
      <c r="D3" s="88"/>
      <c r="E3" s="88"/>
      <c r="F3" s="88"/>
      <c r="G3" s="88"/>
    </row>
    <row r="4" spans="1:7" x14ac:dyDescent="0.25">
      <c r="A4" s="3" t="s">
        <v>3</v>
      </c>
      <c r="B4" s="89"/>
      <c r="C4" s="89"/>
      <c r="D4" s="89"/>
      <c r="E4" s="89"/>
      <c r="F4" s="89"/>
      <c r="G4" s="89"/>
    </row>
    <row r="5" spans="1:7" x14ac:dyDescent="0.25">
      <c r="A5" s="3" t="s">
        <v>4</v>
      </c>
      <c r="B5" s="90"/>
      <c r="C5" s="89"/>
      <c r="D5" s="89"/>
      <c r="E5" s="89"/>
      <c r="F5" s="89"/>
      <c r="G5" s="89"/>
    </row>
    <row r="6" spans="1:7" x14ac:dyDescent="0.25">
      <c r="A6" s="3" t="s">
        <v>5</v>
      </c>
      <c r="B6" s="4"/>
      <c r="C6" s="91"/>
      <c r="D6" s="91"/>
      <c r="E6" s="91"/>
      <c r="F6" s="91"/>
      <c r="G6" s="91"/>
    </row>
    <row r="7" spans="1:7" x14ac:dyDescent="0.25">
      <c r="A7" s="3" t="s">
        <v>6</v>
      </c>
      <c r="B7" s="4"/>
      <c r="C7" s="92" t="str">
        <f>IF(B7="","",IF(B7=A82,"Pick Up Time: between 10am - 4pm during work days", "Pick Up Time: between 6pm-8pm during work days and by appointment on weekends"))</f>
        <v/>
      </c>
      <c r="D7" s="92"/>
      <c r="E7" s="92"/>
      <c r="F7" s="92"/>
      <c r="G7" s="92"/>
    </row>
    <row r="8" spans="1:7" x14ac:dyDescent="0.25">
      <c r="A8" s="5" t="s">
        <v>7</v>
      </c>
      <c r="B8" s="6"/>
      <c r="C8" s="81"/>
      <c r="D8" s="81"/>
      <c r="E8" s="81"/>
      <c r="F8" s="81"/>
      <c r="G8" s="81"/>
    </row>
    <row r="9" spans="1:7" ht="15.75" thickBot="1" x14ac:dyDescent="0.3">
      <c r="A9" s="7"/>
    </row>
    <row r="10" spans="1:7" x14ac:dyDescent="0.25">
      <c r="A10" s="8" t="s">
        <v>8</v>
      </c>
      <c r="B10" s="9" t="s">
        <v>9</v>
      </c>
      <c r="C10" s="9" t="s">
        <v>10</v>
      </c>
      <c r="D10" s="9" t="str">
        <f>IF(B11&gt;1,"Flavour Choice 2",A73)</f>
        <v>Not Offered</v>
      </c>
      <c r="E10" s="9" t="str">
        <f>IF(B11&gt;2,"Flavour Choice 3",A73)</f>
        <v>Not Offered</v>
      </c>
      <c r="F10" s="9" t="str">
        <f>IF(B11&gt;3,"Flavour Choice 4",A73)</f>
        <v>Not Offered</v>
      </c>
      <c r="G10" s="10" t="s">
        <v>11</v>
      </c>
    </row>
    <row r="11" spans="1:7" ht="30.75" x14ac:dyDescent="0.25">
      <c r="A11" s="11" t="s">
        <v>12</v>
      </c>
      <c r="B11" s="12"/>
      <c r="C11" s="12"/>
      <c r="D11" s="12"/>
      <c r="E11" s="12"/>
      <c r="F11" s="12"/>
      <c r="G11" s="13">
        <f>IF(B11=1,16,14*B11)</f>
        <v>0</v>
      </c>
    </row>
    <row r="12" spans="1:7" ht="15.75" hidden="1" x14ac:dyDescent="0.25">
      <c r="A12" s="14"/>
      <c r="B12" s="12"/>
      <c r="C12" s="12"/>
      <c r="D12" s="12"/>
      <c r="E12" s="12"/>
      <c r="F12" s="15" t="s">
        <v>13</v>
      </c>
      <c r="G12" s="16"/>
    </row>
    <row r="13" spans="1:7" ht="16.5" hidden="1" thickBot="1" x14ac:dyDescent="0.3">
      <c r="A13" s="14"/>
      <c r="B13" s="12"/>
      <c r="C13" s="12"/>
      <c r="D13" s="12"/>
      <c r="E13" s="12"/>
      <c r="F13" s="15" t="s">
        <v>14</v>
      </c>
      <c r="G13" s="17">
        <f>G11-G12</f>
        <v>0</v>
      </c>
    </row>
    <row r="14" spans="1:7" ht="17.25" x14ac:dyDescent="0.25">
      <c r="A14" s="18" t="s">
        <v>15</v>
      </c>
      <c r="B14" s="19" t="s">
        <v>16</v>
      </c>
      <c r="C14" s="12"/>
      <c r="D14" s="20"/>
      <c r="E14" s="12"/>
      <c r="F14" s="12"/>
      <c r="G14" s="21"/>
    </row>
    <row r="15" spans="1:7" ht="18" thickBot="1" x14ac:dyDescent="0.3">
      <c r="A15" s="22" t="s">
        <v>17</v>
      </c>
      <c r="B15" s="82" t="s">
        <v>18</v>
      </c>
      <c r="C15" s="82"/>
      <c r="D15" s="23"/>
      <c r="E15" s="24"/>
      <c r="F15" s="24"/>
      <c r="G15" s="25"/>
    </row>
    <row r="16" spans="1:7" ht="15.75" thickBot="1" x14ac:dyDescent="0.3">
      <c r="A16" s="7"/>
      <c r="G16" s="26"/>
    </row>
    <row r="17" spans="1:8" x14ac:dyDescent="0.25">
      <c r="A17" s="27" t="s">
        <v>8</v>
      </c>
      <c r="B17" s="28" t="s">
        <v>9</v>
      </c>
      <c r="C17" s="28" t="s">
        <v>10</v>
      </c>
      <c r="D17" s="28" t="str">
        <f>IF(B18&gt;1,"Flavour Choice 2",A73)</f>
        <v>Not Offered</v>
      </c>
      <c r="E17" s="28" t="str">
        <f>IF(B18&gt;2,"Flavour Choice 3",A73)</f>
        <v>Not Offered</v>
      </c>
      <c r="F17" s="28" t="str">
        <f>IF(B18&gt;3,"Flavour Choice 4",A73)</f>
        <v>Not Offered</v>
      </c>
      <c r="G17" s="29" t="s">
        <v>11</v>
      </c>
    </row>
    <row r="18" spans="1:8" ht="17.25" x14ac:dyDescent="0.3">
      <c r="A18" s="30" t="s">
        <v>19</v>
      </c>
      <c r="B18" s="12"/>
      <c r="C18" s="12"/>
      <c r="D18" s="12"/>
      <c r="E18" s="12"/>
      <c r="F18" s="12"/>
      <c r="G18" s="13">
        <f>IF(B18=1,B18*12,B18*10)</f>
        <v>0</v>
      </c>
    </row>
    <row r="19" spans="1:8" ht="15.75" hidden="1" x14ac:dyDescent="0.25">
      <c r="A19" s="14"/>
      <c r="B19" s="12"/>
      <c r="C19" s="12"/>
      <c r="D19" s="12"/>
      <c r="E19" s="12"/>
      <c r="F19" s="15" t="s">
        <v>13</v>
      </c>
      <c r="G19" s="13"/>
    </row>
    <row r="20" spans="1:8" ht="16.5" hidden="1" thickBot="1" x14ac:dyDescent="0.3">
      <c r="A20" s="14"/>
      <c r="B20" s="12"/>
      <c r="C20" s="12"/>
      <c r="D20" s="12"/>
      <c r="E20" s="12"/>
      <c r="F20" s="15" t="s">
        <v>14</v>
      </c>
      <c r="G20" s="17">
        <f>G18-G19</f>
        <v>0</v>
      </c>
    </row>
    <row r="21" spans="1:8" ht="17.25" x14ac:dyDescent="0.25">
      <c r="A21" s="31" t="s">
        <v>15</v>
      </c>
      <c r="B21" s="19" t="s">
        <v>20</v>
      </c>
      <c r="C21" s="12"/>
      <c r="D21" s="12"/>
      <c r="E21" s="12"/>
      <c r="F21" s="12"/>
      <c r="G21" s="21"/>
    </row>
    <row r="22" spans="1:8" ht="18" thickBot="1" x14ac:dyDescent="0.3">
      <c r="A22" s="32" t="s">
        <v>17</v>
      </c>
      <c r="B22" s="33" t="s">
        <v>18</v>
      </c>
      <c r="C22" s="24"/>
      <c r="D22" s="24"/>
      <c r="E22" s="24"/>
      <c r="F22" s="24"/>
      <c r="G22" s="25"/>
    </row>
    <row r="23" spans="1:8" ht="15.75" thickBot="1" x14ac:dyDescent="0.3">
      <c r="A23" s="7"/>
    </row>
    <row r="24" spans="1:8" ht="15.75" x14ac:dyDescent="0.25">
      <c r="A24" s="83" t="s">
        <v>21</v>
      </c>
      <c r="B24" s="84"/>
      <c r="C24" s="84"/>
      <c r="D24" s="84"/>
      <c r="E24" s="84"/>
      <c r="F24" s="84"/>
      <c r="G24" s="85"/>
    </row>
    <row r="25" spans="1:8" ht="15.75" x14ac:dyDescent="0.25">
      <c r="A25" s="34" t="s">
        <v>22</v>
      </c>
      <c r="B25" s="86" t="s">
        <v>23</v>
      </c>
      <c r="C25" s="86"/>
      <c r="D25" s="35" t="s">
        <v>24</v>
      </c>
      <c r="E25" s="35" t="s">
        <v>24</v>
      </c>
      <c r="F25" s="35" t="s">
        <v>24</v>
      </c>
      <c r="G25" s="36" t="s">
        <v>11</v>
      </c>
    </row>
    <row r="26" spans="1:8" x14ac:dyDescent="0.25">
      <c r="A26" s="37"/>
      <c r="B26" s="74"/>
      <c r="C26" s="74"/>
      <c r="D26" s="12"/>
      <c r="E26" s="12"/>
      <c r="F26" s="12"/>
      <c r="G26" s="38">
        <f t="shared" ref="G26:G31" si="0">IF(A26=$C$81,55,IF(A26=$C$80,45,IF(A26=$C$79,45,IF(A26=$C$78,45,IF(A26="",0,40))))+IF(D26=$E$75,3,IF(D26=$E$76,5,IF(D26=$E$77,10,0)))+IF(E26=$E$75,3,IF(E26=$E$76,5,IF(E26=$E$77,10,0)))+IF(F26=$E$75,3,IF(F26=$E$76,5,IF(F26=$E$77,10,0))))</f>
        <v>0</v>
      </c>
    </row>
    <row r="27" spans="1:8" s="43" customFormat="1" x14ac:dyDescent="0.25">
      <c r="A27" s="39"/>
      <c r="B27" s="76"/>
      <c r="C27" s="76"/>
      <c r="D27" s="40"/>
      <c r="E27" s="40"/>
      <c r="F27" s="40"/>
      <c r="G27" s="41">
        <f t="shared" si="0"/>
        <v>0</v>
      </c>
      <c r="H27" s="42"/>
    </row>
    <row r="28" spans="1:8" x14ac:dyDescent="0.25">
      <c r="A28" s="37"/>
      <c r="B28" s="74"/>
      <c r="C28" s="74"/>
      <c r="D28" s="12"/>
      <c r="E28" s="12"/>
      <c r="F28" s="12"/>
      <c r="G28" s="38">
        <f t="shared" si="0"/>
        <v>0</v>
      </c>
    </row>
    <row r="29" spans="1:8" s="43" customFormat="1" x14ac:dyDescent="0.25">
      <c r="A29" s="39"/>
      <c r="B29" s="76"/>
      <c r="C29" s="76"/>
      <c r="D29" s="40"/>
      <c r="E29" s="40"/>
      <c r="F29" s="40"/>
      <c r="G29" s="41">
        <f t="shared" si="0"/>
        <v>0</v>
      </c>
      <c r="H29" s="42"/>
    </row>
    <row r="30" spans="1:8" x14ac:dyDescent="0.25">
      <c r="A30" s="37"/>
      <c r="B30" s="74"/>
      <c r="C30" s="74"/>
      <c r="D30" s="12"/>
      <c r="E30" s="12"/>
      <c r="F30" s="12"/>
      <c r="G30" s="38">
        <f t="shared" si="0"/>
        <v>0</v>
      </c>
    </row>
    <row r="31" spans="1:8" s="43" customFormat="1" x14ac:dyDescent="0.25">
      <c r="A31" s="39"/>
      <c r="B31" s="76"/>
      <c r="C31" s="76"/>
      <c r="D31" s="40"/>
      <c r="E31" s="40"/>
      <c r="F31" s="40"/>
      <c r="G31" s="41">
        <f t="shared" si="0"/>
        <v>0</v>
      </c>
      <c r="H31" s="42"/>
    </row>
    <row r="32" spans="1:8" ht="15.75" hidden="1" x14ac:dyDescent="0.25">
      <c r="A32" s="34"/>
      <c r="B32" s="35"/>
      <c r="C32" s="35"/>
      <c r="D32" s="35"/>
      <c r="E32" s="35"/>
      <c r="F32" s="44" t="s">
        <v>13</v>
      </c>
      <c r="G32" s="45"/>
    </row>
    <row r="33" spans="1:8" ht="16.5" thickBot="1" x14ac:dyDescent="0.3">
      <c r="A33" s="46"/>
      <c r="B33" s="47"/>
      <c r="C33" s="47"/>
      <c r="D33" s="47"/>
      <c r="E33" s="47"/>
      <c r="F33" s="48" t="s">
        <v>14</v>
      </c>
      <c r="G33" s="49">
        <f>SUM(G26:G31)-G32</f>
        <v>0</v>
      </c>
    </row>
    <row r="34" spans="1:8" ht="16.5" thickBot="1" x14ac:dyDescent="0.3">
      <c r="A34" s="50"/>
      <c r="B34" s="50"/>
      <c r="C34" s="50"/>
      <c r="D34" s="50"/>
      <c r="E34" s="50"/>
      <c r="F34" s="51"/>
      <c r="G34" s="52"/>
    </row>
    <row r="35" spans="1:8" ht="15.75" x14ac:dyDescent="0.25">
      <c r="A35" s="77" t="s">
        <v>25</v>
      </c>
      <c r="B35" s="78"/>
      <c r="C35" s="78"/>
      <c r="D35" s="78"/>
      <c r="E35" s="78"/>
      <c r="F35" s="78"/>
      <c r="G35" s="79"/>
    </row>
    <row r="36" spans="1:8" ht="15.75" x14ac:dyDescent="0.25">
      <c r="A36" s="53" t="s">
        <v>22</v>
      </c>
      <c r="B36" s="80" t="s">
        <v>23</v>
      </c>
      <c r="C36" s="80"/>
      <c r="D36" s="54" t="s">
        <v>24</v>
      </c>
      <c r="E36" s="54" t="s">
        <v>24</v>
      </c>
      <c r="F36" s="54" t="s">
        <v>24</v>
      </c>
      <c r="G36" s="55" t="s">
        <v>11</v>
      </c>
    </row>
    <row r="37" spans="1:8" x14ac:dyDescent="0.25">
      <c r="A37" s="37" t="s">
        <v>26</v>
      </c>
      <c r="B37" s="74"/>
      <c r="C37" s="74"/>
      <c r="D37" s="12"/>
      <c r="E37" s="12"/>
      <c r="F37" s="12"/>
      <c r="G37" s="38">
        <f>IF(B37="",0,IF(B37=$F$80,60,45))+IF(D37=$G$75,5,IF(D37=$G$76,5,0))+IF(E37=$G$75,5,IF(E37=$G$76,5,0))+IF(F37=$G$75,5,IF(F37=$G$76,5,0))</f>
        <v>0</v>
      </c>
    </row>
    <row r="38" spans="1:8" x14ac:dyDescent="0.25">
      <c r="A38" s="56" t="s">
        <v>27</v>
      </c>
      <c r="B38" s="75"/>
      <c r="C38" s="75"/>
      <c r="D38" s="57"/>
      <c r="E38" s="57"/>
      <c r="F38" s="57"/>
      <c r="G38" s="58">
        <f>IF(B38="",0,IF(B38=$F$80,50,35))+IF(D38=$H$75,5,IF(D38=$H$76,5,IF(D38=$H$77,10,0)))+IF(E38=$H$75,5,IF(E38=$H$76,5,IF(E38=$H$77,10,0)))+IF(F38=$H$75,5,IF(F38=$H$76,5,IF(F38=$H$77,10,0)))</f>
        <v>0</v>
      </c>
    </row>
    <row r="39" spans="1:8" x14ac:dyDescent="0.25">
      <c r="A39" s="37" t="s">
        <v>28</v>
      </c>
      <c r="B39" s="74"/>
      <c r="C39" s="74"/>
      <c r="D39" s="59"/>
      <c r="E39" s="59"/>
      <c r="F39" s="59"/>
      <c r="G39" s="60">
        <f>IF(B39="",0,IF(B39=$F$80,60,45))+IF(D39=$H$75,5,IF(D39=$H$76,5,IF(D39=$H$77,10,0)))+IF(E39=$H$75,5,IF(E39=$H$76,5,IF(E39=$H$77,10,0)))+IF(F39=$H$75,5,IF(F39=$H$76,5,IF(F39=$H$77,10,0)))</f>
        <v>0</v>
      </c>
    </row>
    <row r="40" spans="1:8" hidden="1" x14ac:dyDescent="0.25">
      <c r="A40" s="56" t="s">
        <v>29</v>
      </c>
      <c r="B40" s="75"/>
      <c r="C40" s="75"/>
      <c r="D40" s="57"/>
      <c r="E40" s="57"/>
      <c r="F40" s="57"/>
      <c r="G40" s="58">
        <f t="shared" ref="G40:G41" si="1">IF(B40="",0,IF(B40=$F$80,60,45))+IF(D40=$G$75,5,IF(D40=$G$76,5,0))+IF(E40=$G$75,5,IF(E40=$G$76,5,0))+IF(F40=$G$75,5,IF(F40=$G$76,5,0))</f>
        <v>0</v>
      </c>
    </row>
    <row r="41" spans="1:8" hidden="1" x14ac:dyDescent="0.25">
      <c r="A41" s="37" t="s">
        <v>30</v>
      </c>
      <c r="B41" s="74"/>
      <c r="C41" s="74"/>
      <c r="D41" s="12"/>
      <c r="E41" s="12"/>
      <c r="F41" s="12"/>
      <c r="G41" s="38">
        <f t="shared" si="1"/>
        <v>0</v>
      </c>
    </row>
    <row r="42" spans="1:8" x14ac:dyDescent="0.25">
      <c r="A42" s="56" t="s">
        <v>31</v>
      </c>
      <c r="B42" s="75"/>
      <c r="C42" s="75"/>
      <c r="D42" s="57"/>
      <c r="E42" s="57"/>
      <c r="F42" s="57"/>
      <c r="G42" s="58">
        <f>IF(B42="",0,IF(B42=$F$80,50,35))+IF(D42=$G$75,5,IF(D42=$G$76,5,0))+IF(E42=$G$75,5,IF(E42=$G$76,5,0))+IF(F42=$G$75,5,IF(F42=$G$76,5,0))</f>
        <v>0</v>
      </c>
    </row>
    <row r="43" spans="1:8" ht="15.75" hidden="1" x14ac:dyDescent="0.25">
      <c r="A43" s="53"/>
      <c r="B43" s="54"/>
      <c r="C43" s="54"/>
      <c r="D43" s="54"/>
      <c r="E43" s="54"/>
      <c r="F43" s="61" t="s">
        <v>13</v>
      </c>
      <c r="G43" s="62"/>
    </row>
    <row r="44" spans="1:8" ht="16.5" thickBot="1" x14ac:dyDescent="0.3">
      <c r="A44" s="63"/>
      <c r="B44" s="64"/>
      <c r="C44" s="64"/>
      <c r="D44" s="64"/>
      <c r="E44" s="64"/>
      <c r="F44" s="65" t="s">
        <v>14</v>
      </c>
      <c r="G44" s="66">
        <f>SUM(G37:G42)-G43</f>
        <v>0</v>
      </c>
    </row>
    <row r="45" spans="1:8" s="68" customFormat="1" ht="15.75" x14ac:dyDescent="0.25">
      <c r="A45" s="50"/>
      <c r="B45" s="50"/>
      <c r="C45" s="50"/>
      <c r="D45" s="50"/>
      <c r="E45" s="50"/>
      <c r="F45" s="51"/>
      <c r="G45" s="52"/>
      <c r="H45" s="67"/>
    </row>
    <row r="46" spans="1:8" ht="21" x14ac:dyDescent="0.35">
      <c r="A46" s="69"/>
      <c r="B46" s="69"/>
      <c r="C46" s="69"/>
      <c r="D46" s="69"/>
      <c r="E46" s="73" t="s">
        <v>32</v>
      </c>
      <c r="F46" s="73"/>
      <c r="G46" s="70">
        <f>G11+G18+SUM(G26:G31)</f>
        <v>0</v>
      </c>
    </row>
    <row r="47" spans="1:8" x14ac:dyDescent="0.25">
      <c r="A47" s="7" t="s">
        <v>33</v>
      </c>
    </row>
    <row r="48" spans="1:8" x14ac:dyDescent="0.25">
      <c r="A48" s="7"/>
    </row>
    <row r="49" spans="1:1" x14ac:dyDescent="0.25">
      <c r="A49" s="7" t="s">
        <v>34</v>
      </c>
    </row>
    <row r="50" spans="1:1" x14ac:dyDescent="0.25">
      <c r="A50" s="7" t="s">
        <v>35</v>
      </c>
    </row>
    <row r="51" spans="1:1" x14ac:dyDescent="0.25">
      <c r="A51" s="7"/>
    </row>
    <row r="52" spans="1:1" x14ac:dyDescent="0.25">
      <c r="A52" s="7"/>
    </row>
    <row r="53" spans="1:1" x14ac:dyDescent="0.25">
      <c r="A53" s="7"/>
    </row>
    <row r="54" spans="1:1" x14ac:dyDescent="0.25">
      <c r="A54" s="7"/>
    </row>
    <row r="55" spans="1:1" x14ac:dyDescent="0.25">
      <c r="A55" s="7"/>
    </row>
    <row r="56" spans="1:1" x14ac:dyDescent="0.25">
      <c r="A56" s="7"/>
    </row>
    <row r="57" spans="1:1" x14ac:dyDescent="0.25">
      <c r="A57" s="7"/>
    </row>
    <row r="58" spans="1:1" x14ac:dyDescent="0.25">
      <c r="A58" s="7"/>
    </row>
    <row r="59" spans="1:1" x14ac:dyDescent="0.25">
      <c r="A59" s="7"/>
    </row>
    <row r="60" spans="1:1" x14ac:dyDescent="0.25">
      <c r="A60" s="7"/>
    </row>
    <row r="61" spans="1:1" x14ac:dyDescent="0.25">
      <c r="A61" s="7"/>
    </row>
    <row r="62" spans="1:1" x14ac:dyDescent="0.25">
      <c r="A62" s="7"/>
    </row>
    <row r="63" spans="1:1" x14ac:dyDescent="0.25">
      <c r="A63" s="7"/>
    </row>
    <row r="64" spans="1:1" x14ac:dyDescent="0.25">
      <c r="A64" s="7"/>
    </row>
    <row r="65" spans="1:8" x14ac:dyDescent="0.25">
      <c r="A65" s="7"/>
    </row>
    <row r="66" spans="1:8" x14ac:dyDescent="0.25">
      <c r="A66" s="7"/>
    </row>
    <row r="67" spans="1:8" hidden="1" x14ac:dyDescent="0.25">
      <c r="A67" s="7" t="s">
        <v>36</v>
      </c>
      <c r="B67" s="71" t="s">
        <v>37</v>
      </c>
    </row>
    <row r="68" spans="1:8" hidden="1" x14ac:dyDescent="0.25">
      <c r="A68" s="7" t="s">
        <v>38</v>
      </c>
      <c r="B68" s="71" t="s">
        <v>38</v>
      </c>
    </row>
    <row r="69" spans="1:8" hidden="1" x14ac:dyDescent="0.25">
      <c r="A69" s="7" t="s">
        <v>39</v>
      </c>
      <c r="B69" s="71" t="s">
        <v>36</v>
      </c>
    </row>
    <row r="70" spans="1:8" hidden="1" x14ac:dyDescent="0.25">
      <c r="A70" s="7" t="s">
        <v>40</v>
      </c>
      <c r="B70" s="71" t="s">
        <v>41</v>
      </c>
    </row>
    <row r="71" spans="1:8" hidden="1" x14ac:dyDescent="0.25">
      <c r="A71" s="7" t="s">
        <v>42</v>
      </c>
      <c r="B71" s="71"/>
      <c r="F71" s="1" t="s">
        <v>43</v>
      </c>
    </row>
    <row r="72" spans="1:8" hidden="1" x14ac:dyDescent="0.25">
      <c r="A72" s="72" t="s">
        <v>41</v>
      </c>
      <c r="E72" s="1" t="s">
        <v>44</v>
      </c>
      <c r="F72" s="1" t="s">
        <v>45</v>
      </c>
      <c r="G72" s="1" t="s">
        <v>46</v>
      </c>
      <c r="H72" s="1" t="s">
        <v>47</v>
      </c>
    </row>
    <row r="73" spans="1:8" hidden="1" x14ac:dyDescent="0.25">
      <c r="A73" s="7" t="s">
        <v>48</v>
      </c>
      <c r="B73" s="1">
        <v>1</v>
      </c>
      <c r="C73" s="1" t="s">
        <v>49</v>
      </c>
      <c r="D73" s="1" t="s">
        <v>50</v>
      </c>
      <c r="E73" s="1" t="s">
        <v>51</v>
      </c>
      <c r="F73" s="1" t="s">
        <v>39</v>
      </c>
      <c r="G73" s="1" t="s">
        <v>51</v>
      </c>
      <c r="H73" s="1" t="s">
        <v>51</v>
      </c>
    </row>
    <row r="74" spans="1:8" hidden="1" x14ac:dyDescent="0.25">
      <c r="B74" s="1">
        <v>2</v>
      </c>
      <c r="C74" s="1" t="s">
        <v>52</v>
      </c>
      <c r="D74" s="1" t="s">
        <v>53</v>
      </c>
      <c r="E74" s="1" t="s">
        <v>54</v>
      </c>
      <c r="F74" s="1" t="s">
        <v>55</v>
      </c>
      <c r="G74" s="1" t="s">
        <v>54</v>
      </c>
      <c r="H74" s="1" t="s">
        <v>54</v>
      </c>
    </row>
    <row r="75" spans="1:8" hidden="1" x14ac:dyDescent="0.25">
      <c r="A75" s="7">
        <v>3</v>
      </c>
      <c r="B75" s="1">
        <v>3</v>
      </c>
      <c r="C75" s="1" t="s">
        <v>56</v>
      </c>
      <c r="D75" s="1" t="s">
        <v>57</v>
      </c>
      <c r="E75" s="1" t="s">
        <v>58</v>
      </c>
      <c r="F75" s="1" t="s">
        <v>59</v>
      </c>
      <c r="G75" s="1" t="s">
        <v>60</v>
      </c>
      <c r="H75" s="1" t="s">
        <v>60</v>
      </c>
    </row>
    <row r="76" spans="1:8" hidden="1" x14ac:dyDescent="0.25">
      <c r="A76" s="7">
        <v>4</v>
      </c>
      <c r="B76" s="1">
        <v>4</v>
      </c>
      <c r="C76" s="1" t="s">
        <v>61</v>
      </c>
      <c r="D76" s="1" t="s">
        <v>62</v>
      </c>
      <c r="E76" s="1" t="s">
        <v>60</v>
      </c>
      <c r="F76" s="1" t="s">
        <v>63</v>
      </c>
      <c r="G76" s="1" t="s">
        <v>64</v>
      </c>
      <c r="H76" s="1" t="s">
        <v>65</v>
      </c>
    </row>
    <row r="77" spans="1:8" hidden="1" x14ac:dyDescent="0.25">
      <c r="A77" s="7">
        <v>5</v>
      </c>
      <c r="B77" s="1">
        <v>5</v>
      </c>
      <c r="C77" s="1" t="s">
        <v>66</v>
      </c>
      <c r="D77" s="1" t="s">
        <v>67</v>
      </c>
      <c r="E77" s="1" t="s">
        <v>68</v>
      </c>
      <c r="F77" s="1" t="s">
        <v>38</v>
      </c>
      <c r="G77" s="1"/>
      <c r="H77" s="1" t="s">
        <v>68</v>
      </c>
    </row>
    <row r="78" spans="1:8" hidden="1" x14ac:dyDescent="0.25">
      <c r="A78" s="7">
        <v>6</v>
      </c>
      <c r="B78" s="1">
        <v>6</v>
      </c>
      <c r="C78" s="1" t="s">
        <v>69</v>
      </c>
      <c r="D78" s="1" t="s">
        <v>70</v>
      </c>
      <c r="F78" s="1" t="s">
        <v>71</v>
      </c>
      <c r="G78" s="1"/>
    </row>
    <row r="79" spans="1:8" hidden="1" x14ac:dyDescent="0.25">
      <c r="A79" s="7">
        <v>7</v>
      </c>
      <c r="B79" s="1">
        <v>7</v>
      </c>
      <c r="C79" s="1" t="s">
        <v>72</v>
      </c>
      <c r="D79" s="1" t="s">
        <v>73</v>
      </c>
      <c r="F79" s="1" t="s">
        <v>18</v>
      </c>
    </row>
    <row r="80" spans="1:8" hidden="1" x14ac:dyDescent="0.25">
      <c r="A80" s="7">
        <v>8</v>
      </c>
      <c r="B80" s="1">
        <v>8</v>
      </c>
      <c r="C80" s="1" t="s">
        <v>74</v>
      </c>
      <c r="D80" s="1" t="s">
        <v>75</v>
      </c>
      <c r="F80" s="1" t="s">
        <v>76</v>
      </c>
    </row>
    <row r="81" spans="1:6" hidden="1" x14ac:dyDescent="0.25">
      <c r="A81" s="7"/>
      <c r="B81" s="1">
        <v>9</v>
      </c>
      <c r="C81" s="1" t="s">
        <v>77</v>
      </c>
      <c r="D81" s="1" t="s">
        <v>78</v>
      </c>
      <c r="F81" s="1" t="s">
        <v>79</v>
      </c>
    </row>
    <row r="82" spans="1:6" hidden="1" x14ac:dyDescent="0.25">
      <c r="A82" s="7" t="s">
        <v>80</v>
      </c>
      <c r="B82" s="1">
        <v>10</v>
      </c>
    </row>
    <row r="83" spans="1:6" hidden="1" x14ac:dyDescent="0.25">
      <c r="A83" s="7" t="s">
        <v>81</v>
      </c>
    </row>
  </sheetData>
  <sheetProtection password="AA7B" sheet="1" objects="1" scenarios="1"/>
  <protectedRanges>
    <protectedRange sqref="B3 B4 B5 B6 B7 B8 B11 C11 D11 E11 F11 B18 C18 D18 E18 F18 A26:F31 B37:F42" name="Range1"/>
  </protectedRanges>
  <dataConsolidate/>
  <mergeCells count="25">
    <mergeCell ref="C7:G7"/>
    <mergeCell ref="A2:G2"/>
    <mergeCell ref="B3:G3"/>
    <mergeCell ref="B4:G4"/>
    <mergeCell ref="B5:G5"/>
    <mergeCell ref="C6:G6"/>
    <mergeCell ref="B36:C36"/>
    <mergeCell ref="C8:G8"/>
    <mergeCell ref="B15:C15"/>
    <mergeCell ref="A24:G24"/>
    <mergeCell ref="B25:C25"/>
    <mergeCell ref="B26:C26"/>
    <mergeCell ref="B27:C27"/>
    <mergeCell ref="B28:C28"/>
    <mergeCell ref="B29:C29"/>
    <mergeCell ref="B30:C30"/>
    <mergeCell ref="B31:C31"/>
    <mergeCell ref="A35:G35"/>
    <mergeCell ref="E46:F46"/>
    <mergeCell ref="B37:C37"/>
    <mergeCell ref="B38:C38"/>
    <mergeCell ref="B39:C39"/>
    <mergeCell ref="B40:C40"/>
    <mergeCell ref="B41:C41"/>
    <mergeCell ref="B42:C42"/>
  </mergeCells>
  <dataValidations count="18">
    <dataValidation type="list" allowBlank="1" showInputMessage="1" showErrorMessage="1" sqref="D38:F39" xr:uid="{BB494A42-D2B9-43BA-9F7B-19DED41CBED6}">
      <formula1>$H$73:$H$77</formula1>
    </dataValidation>
    <dataValidation type="list" allowBlank="1" showInputMessage="1" showErrorMessage="1" sqref="D37:F37 D42:F42" xr:uid="{CA7D19BF-64CA-4687-9412-178D69F831B5}">
      <formula1>$G$73:$G$76</formula1>
    </dataValidation>
    <dataValidation type="list" allowBlank="1" showInputMessage="1" showErrorMessage="1" sqref="B38:C39" xr:uid="{F31A2EEE-1661-4E10-9404-98AE608F7C5C}">
      <formula1>$F$71:$F$81</formula1>
    </dataValidation>
    <dataValidation type="list" allowBlank="1" showInputMessage="1" showErrorMessage="1" sqref="B37:C37 B42:C42" xr:uid="{9C0A7006-3697-46B5-9CBB-51CF9C70EFFF}">
      <formula1>$F$73:$F$80</formula1>
    </dataValidation>
    <dataValidation type="list" allowBlank="1" showInputMessage="1" showErrorMessage="1" sqref="A26:A30" xr:uid="{D46160F7-73A2-45D0-BC28-E19F67EB5505}">
      <formula1>$C$73:$C$81</formula1>
    </dataValidation>
    <dataValidation type="list" allowBlank="1" showInputMessage="1" showErrorMessage="1" sqref="D26:F31 D40:F41" xr:uid="{448B3E8F-142C-454C-8262-4CA8E782229D}">
      <formula1>$E$73:$E$77</formula1>
    </dataValidation>
    <dataValidation type="list" allowBlank="1" showInputMessage="1" showErrorMessage="1" sqref="B26:C31 B40:C41" xr:uid="{08FF893D-694E-4E29-BB2C-7B25B454C6EC}">
      <formula1>$D$73:$D$81</formula1>
    </dataValidation>
    <dataValidation type="list" errorStyle="information" allowBlank="1" showInputMessage="1" showErrorMessage="1" errorTitle="4 croissants per box" error="Minimum order is one box of 4 croissants. " sqref="B11" xr:uid="{D997CF40-5849-4D32-99E1-817225C1F0A0}">
      <formula1>$B$73:$B$82</formula1>
    </dataValidation>
    <dataValidation type="list" allowBlank="1" showInputMessage="1" showErrorMessage="1" sqref="F11 C11:E13 C19:E20" xr:uid="{DA2308FE-B42D-474E-A2BF-65C452F9BD87}">
      <formula1>$A$67:$A$72</formula1>
    </dataValidation>
    <dataValidation type="list" allowBlank="1" showInputMessage="1" showErrorMessage="1" sqref="I11:I13 I18:I20" xr:uid="{7F63D9EB-B039-425A-B04C-87158805B4F9}">
      <formula1>$A$67:$A$73</formula1>
    </dataValidation>
    <dataValidation type="list" allowBlank="1" showInputMessage="1" showErrorMessage="1" sqref="D18:F18" xr:uid="{F6CF6FA6-AC1B-4292-A681-C59D111D2703}">
      <formula1>$A$67:$A$70</formula1>
    </dataValidation>
    <dataValidation type="list" errorStyle="information" allowBlank="1" showInputMessage="1" showErrorMessage="1" errorTitle="4 croissants per box" error="Minimum order is one box of 4 croissants. " sqref="B19:B20 B12:B13" xr:uid="{43F80EFF-A94A-4277-92D3-59AFC38C9DA8}">
      <formula1>$A$69:$A$80</formula1>
    </dataValidation>
    <dataValidation type="list" allowBlank="1" showInputMessage="1" showErrorMessage="1" sqref="A31" xr:uid="{6E305B51-AB22-47C8-9640-357CB3C03AE7}">
      <formula1>$C$73:$C$82</formula1>
    </dataValidation>
    <dataValidation type="list" errorStyle="information" allowBlank="1" showInputMessage="1" showErrorMessage="1" errorTitle="6 tarts per box" error="Minimum order is one box of 6 tarts. " sqref="B18" xr:uid="{F953BDE7-A016-4BC0-8FEF-5525F12E749F}">
      <formula1>$B$73:$B$82</formula1>
    </dataValidation>
    <dataValidation type="time" errorStyle="information" allowBlank="1" showInputMessage="1" showErrorMessage="1" errorTitle="Please check PIck Up Schedule" error="St. Clair Station_x000a_- Weekdays: 10am-4pm_x000a__x000a_Finch Station_x000a_- Weekdays: 6pm-8pm_x000a_- Weekend: by appointment" promptTitle="Pick Up Schedule" prompt="Input Format: HH:MM AM/PM, _x000a_i.e. 10:00 AM_x000a__x000a_St. Clair Station_x000a_- Weekdays: 10am-4pm_x000a__x000a_Finch Station_x000a_- Weekdays: 6pm-8pm_x000a_- Weekend: by appointment" sqref="B8" xr:uid="{DBC993E1-FAF8-4E0E-A2E1-B51473FD71F2}">
      <formula1>0.416666666666667</formula1>
      <formula2>0.833333333333333</formula2>
    </dataValidation>
    <dataValidation type="date" errorStyle="information" allowBlank="1" showInputMessage="1" showErrorMessage="1" errorTitle="Pick Up within 7 days" error="Please order within 7 days from your intended pick up date." sqref="B6" xr:uid="{1ABC0DD6-68EA-4E84-9ADB-6EC56F6929C1}">
      <formula1>NOW()</formula1>
      <formula2>NOW()+7</formula2>
    </dataValidation>
    <dataValidation type="list" allowBlank="1" showInputMessage="1" showErrorMessage="1" sqref="B7" xr:uid="{D664595C-131F-4B7F-9501-FF101BE7494E}">
      <formula1>$A$82:$A$83</formula1>
    </dataValidation>
    <dataValidation type="list" allowBlank="1" showInputMessage="1" showErrorMessage="1" sqref="C18" xr:uid="{EFD56059-19A2-414A-A337-36CC88AFB11F}">
      <formula1>$B$67:$B$70</formula1>
    </dataValidation>
  </dataValidations>
  <pageMargins left="0.39370078740157483" right="0.39370078740157483" top="0.74803149606299213" bottom="0.74803149606299213" header="0.31496062992125984" footer="0.31496062992125984"/>
  <pageSetup scale="78" orientation="portrait" r:id="rId1"/>
  <headerFooter>
    <oddFooter>&amp;L&amp;G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English Order</vt:lpstr>
      <vt:lpstr>'English Order'!Print_Area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CarbonFree Technology</dc:creator>
  <cp:lastModifiedBy>CarbonFree Technology</cp:lastModifiedBy>
  <dcterms:created xsi:type="dcterms:W3CDTF">2018-10-15T17:36:15Z</dcterms:created>
  <dcterms:modified xsi:type="dcterms:W3CDTF">2018-10-15T19:18:41Z</dcterms:modified>
</cp:coreProperties>
</file>